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bbfe557a288403b/Documents/NCFF/NCFF Full Meeting Documents/"/>
    </mc:Choice>
  </mc:AlternateContent>
  <xr:revisionPtr revIDLastSave="0" documentId="8_{C04A254D-155C-4E6F-B83F-99A9CEF88AA2}" xr6:coauthVersionLast="47" xr6:coauthVersionMax="47" xr10:uidLastSave="{00000000-0000-0000-0000-000000000000}"/>
  <bookViews>
    <workbookView xWindow="1815" yWindow="1815" windowWidth="21600" windowHeight="11295" xr2:uid="{00000000-000D-0000-FFFF-FFFF00000000}"/>
  </bookViews>
  <sheets>
    <sheet name="2025" sheetId="1" r:id="rId1"/>
    <sheet name="Monthly" sheetId="2" r:id="rId2"/>
    <sheet name="support" sheetId="3" r:id="rId3"/>
  </sheets>
  <definedNames>
    <definedName name="_xlnm.Print_Area" localSheetId="0">'2025'!$A$1:$J$25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G19" i="1" l="1"/>
  <c r="D22" i="3"/>
  <c r="C22" i="3"/>
  <c r="J19" i="1" l="1"/>
  <c r="B16" i="1" l="1"/>
  <c r="C16" i="1"/>
  <c r="D16" i="1"/>
  <c r="N15" i="2"/>
  <c r="F16" i="1" s="1"/>
  <c r="H16" i="1" s="1"/>
  <c r="E16" i="1" l="1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F17" i="1" s="1"/>
  <c r="H17" i="1" s="1"/>
  <c r="B17" i="1"/>
  <c r="C17" i="1"/>
  <c r="D17" i="1"/>
  <c r="D15" i="1"/>
  <c r="D14" i="1"/>
  <c r="D13" i="1"/>
  <c r="D12" i="1"/>
  <c r="D11" i="1"/>
  <c r="D10" i="1"/>
  <c r="D9" i="1"/>
  <c r="D8" i="1"/>
  <c r="D7" i="1"/>
  <c r="D6" i="1"/>
  <c r="D5" i="1"/>
  <c r="D4" i="1"/>
  <c r="B15" i="1"/>
  <c r="B14" i="1"/>
  <c r="B13" i="1"/>
  <c r="B12" i="1"/>
  <c r="B11" i="1"/>
  <c r="B9" i="1"/>
  <c r="B8" i="1"/>
  <c r="B7" i="1"/>
  <c r="B6" i="1"/>
  <c r="B5" i="1"/>
  <c r="B4" i="1"/>
  <c r="C15" i="1"/>
  <c r="C14" i="1"/>
  <c r="C13" i="1"/>
  <c r="C12" i="1"/>
  <c r="C11" i="1"/>
  <c r="C10" i="1"/>
  <c r="C9" i="1"/>
  <c r="C8" i="1"/>
  <c r="C7" i="1"/>
  <c r="C5" i="1"/>
  <c r="C4" i="1"/>
  <c r="C6" i="1"/>
  <c r="N14" i="2"/>
  <c r="F15" i="1" s="1"/>
  <c r="H15" i="1" s="1"/>
  <c r="N13" i="2"/>
  <c r="F14" i="1" s="1"/>
  <c r="H14" i="1" s="1"/>
  <c r="N12" i="2"/>
  <c r="F13" i="1" s="1"/>
  <c r="H13" i="1" s="1"/>
  <c r="N11" i="2"/>
  <c r="F12" i="1" s="1"/>
  <c r="H12" i="1" s="1"/>
  <c r="N10" i="2"/>
  <c r="F11" i="1" s="1"/>
  <c r="H11" i="1" s="1"/>
  <c r="N9" i="2"/>
  <c r="F10" i="1" s="1"/>
  <c r="H10" i="1" s="1"/>
  <c r="N8" i="2"/>
  <c r="F9" i="1" s="1"/>
  <c r="H9" i="1" s="1"/>
  <c r="N7" i="2"/>
  <c r="F8" i="1" s="1"/>
  <c r="H8" i="1" s="1"/>
  <c r="N6" i="2"/>
  <c r="F7" i="1" s="1"/>
  <c r="H7" i="1" s="1"/>
  <c r="N5" i="2"/>
  <c r="F6" i="1" s="1"/>
  <c r="H6" i="1" s="1"/>
  <c r="N4" i="2"/>
  <c r="F5" i="1" s="1"/>
  <c r="H5" i="1" s="1"/>
  <c r="N3" i="2"/>
  <c r="F4" i="1" s="1"/>
  <c r="H4" i="1" s="1"/>
  <c r="E10" i="1" l="1"/>
  <c r="E13" i="1"/>
  <c r="I13" i="1" s="1"/>
  <c r="I10" i="1"/>
  <c r="E6" i="1"/>
  <c r="I6" i="1" s="1"/>
  <c r="E5" i="1"/>
  <c r="I16" i="1"/>
  <c r="E14" i="1"/>
  <c r="E9" i="1"/>
  <c r="E7" i="1"/>
  <c r="I7" i="1" s="1"/>
  <c r="E8" i="1"/>
  <c r="E12" i="1"/>
  <c r="I12" i="1" s="1"/>
  <c r="E4" i="1"/>
  <c r="I4" i="1" s="1"/>
  <c r="E17" i="1"/>
  <c r="E11" i="1"/>
  <c r="E15" i="1"/>
  <c r="N18" i="2"/>
  <c r="D19" i="1"/>
  <c r="C19" i="1"/>
  <c r="B19" i="1"/>
  <c r="I8" i="1" l="1"/>
  <c r="I9" i="1"/>
  <c r="I5" i="1"/>
  <c r="I14" i="1"/>
  <c r="I11" i="1"/>
  <c r="E19" i="1"/>
  <c r="F19" i="1"/>
  <c r="H19" i="1" s="1"/>
  <c r="I15" i="1"/>
</calcChain>
</file>

<file path=xl/sharedStrings.xml><?xml version="1.0" encoding="utf-8"?>
<sst xmlns="http://schemas.openxmlformats.org/spreadsheetml/2006/main" count="102" uniqueCount="85">
  <si>
    <t>YTD</t>
  </si>
  <si>
    <t>%</t>
  </si>
  <si>
    <t># members</t>
  </si>
  <si>
    <t xml:space="preserve">     DEEP RIVER</t>
  </si>
  <si>
    <t xml:space="preserve">     JAMESTOWN</t>
  </si>
  <si>
    <t xml:space="preserve">     SPRINGFIELD</t>
  </si>
  <si>
    <t xml:space="preserve">     FIRST FRIENDS</t>
  </si>
  <si>
    <t xml:space="preserve">     FORSYTH</t>
  </si>
  <si>
    <t xml:space="preserve">     MIAMI</t>
  </si>
  <si>
    <t xml:space="preserve">     NEW GARDEN </t>
  </si>
  <si>
    <t xml:space="preserve">     WINSTON SALEM</t>
  </si>
  <si>
    <t xml:space="preserve">     ARARAT</t>
  </si>
  <si>
    <t xml:space="preserve">     MOUNT AIRY</t>
  </si>
  <si>
    <t xml:space="preserve">     SOMERTON</t>
  </si>
  <si>
    <t xml:space="preserve">     STATESVILLE</t>
  </si>
  <si>
    <t>Total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</si>
  <si>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</si>
  <si>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</si>
  <si>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</si>
  <si>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</si>
  <si>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</si>
  <si>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</si>
  <si>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</si>
  <si>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</si>
  <si>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</si>
  <si>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</si>
  <si>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</si>
  <si>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</si>
  <si>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TOTAL</t>
  </si>
  <si>
    <t>NCFF          $9.00</t>
  </si>
  <si>
    <t>NCYM, INC $11.00</t>
  </si>
  <si>
    <t>QLC        $20.00</t>
  </si>
  <si>
    <t xml:space="preserve">      INDEPENDENT</t>
  </si>
  <si>
    <t xml:space="preserve">      BETHEL, VA</t>
  </si>
  <si>
    <t>account numbers</t>
  </si>
  <si>
    <t xml:space="preserve">     BETHEL, VA</t>
  </si>
  <si>
    <t>Account ID</t>
  </si>
  <si>
    <t>Account Description</t>
  </si>
  <si>
    <t>Debit Amt</t>
  </si>
  <si>
    <t>Credit Amt</t>
  </si>
  <si>
    <t>305590</t>
  </si>
  <si>
    <t>NCYM Admin Supp - Mtg Contrib</t>
  </si>
  <si>
    <t>305690</t>
  </si>
  <si>
    <t>QLC Support-Mtg Contribution</t>
  </si>
  <si>
    <t>306522</t>
  </si>
  <si>
    <t>QLC Endowment</t>
  </si>
  <si>
    <t>510090</t>
  </si>
  <si>
    <t>Ararat</t>
  </si>
  <si>
    <t>510190</t>
  </si>
  <si>
    <t>Deep River</t>
  </si>
  <si>
    <t>510290</t>
  </si>
  <si>
    <t>First Friends</t>
  </si>
  <si>
    <t>510390</t>
  </si>
  <si>
    <t>Forsyth</t>
  </si>
  <si>
    <t>510490</t>
  </si>
  <si>
    <t>Jamestown</t>
  </si>
  <si>
    <t>510590</t>
  </si>
  <si>
    <t>Miami</t>
  </si>
  <si>
    <t>510690</t>
  </si>
  <si>
    <t>Mt. Airy</t>
  </si>
  <si>
    <t>510790</t>
  </si>
  <si>
    <t>New Garden</t>
  </si>
  <si>
    <t>510890</t>
  </si>
  <si>
    <t>Somerton</t>
  </si>
  <si>
    <t>520090</t>
  </si>
  <si>
    <t>Springfield</t>
  </si>
  <si>
    <t>520290</t>
  </si>
  <si>
    <t>Winston-Salem</t>
  </si>
  <si>
    <t>520390</t>
  </si>
  <si>
    <t>Bethel (VA)</t>
  </si>
  <si>
    <t>520490</t>
  </si>
  <si>
    <t>Independent</t>
  </si>
  <si>
    <t/>
  </si>
  <si>
    <t>Total:</t>
  </si>
  <si>
    <t>NCFF Commitment for QLC, LLC</t>
  </si>
  <si>
    <t>NCFF Commitment for Admin Services</t>
  </si>
  <si>
    <t>Budgeted</t>
  </si>
  <si>
    <t>Annual Total  $40.00</t>
  </si>
  <si>
    <t>Askings Received</t>
  </si>
  <si>
    <t>Total  Received</t>
  </si>
  <si>
    <t xml:space="preserve">QLC Endowment </t>
  </si>
  <si>
    <t>ASKINGS Report</t>
  </si>
  <si>
    <t>Membership updated for 2025</t>
  </si>
  <si>
    <t>February</t>
  </si>
  <si>
    <t>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</si>
</sst>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;* ??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4" fontId="0" fillId="0" borderId="0" xfId="1" applyFont="1"/>
    <xf numFmtId="0" fontId="4" fillId="0" borderId="0" xfId="0" applyFont="1" applyAlignment="1">
      <alignment horizontal="center" wrapText="1"/>
    </xf>
    <xf numFmtId="44" fontId="1" fillId="0" borderId="0" xfId="1" applyFont="1"/>
    <xf numFmtId="9" fontId="1" fillId="0" borderId="0" xfId="0" applyNumberFormat="1" applyFont="1"/>
    <xf numFmtId="0" fontId="1" fillId="0" borderId="0" xfId="0" applyFont="1"/>
    <xf numFmtId="44" fontId="4" fillId="0" borderId="0" xfId="1" applyFont="1"/>
    <xf numFmtId="4" fontId="0" fillId="0" borderId="0" xfId="0" applyNumberFormat="1"/>
    <xf numFmtId="1" fontId="3" fillId="0" borderId="0" xfId="0" applyNumberFormat="1" applyFont="1"/>
    <xf numFmtId="1" fontId="4" fillId="0" borderId="0" xfId="0" applyNumberFormat="1" applyFont="1" applyAlignment="1">
      <alignment horizontal="center" wrapText="1"/>
    </xf>
    <xf numFmtId="1" fontId="4" fillId="0" borderId="0" xfId="0" applyNumberFormat="1" applyFont="1"/>
    <xf numFmtId="1" fontId="1" fillId="0" borderId="0" xfId="1" applyNumberFormat="1" applyFont="1"/>
    <xf numFmtId="1" fontId="0" fillId="0" borderId="0" xfId="0" applyNumberFormat="1"/>
    <xf numFmtId="49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right"/>
    </xf>
    <xf numFmtId="0" fontId="0" fillId="0" borderId="2" xfId="0" applyBorder="1"/>
    <xf numFmtId="49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0" fillId="0" borderId="3" xfId="0" applyBorder="1"/>
    <xf numFmtId="0" fontId="0" fillId="0" borderId="4" xfId="0" applyBorder="1"/>
    <xf numFmtId="43" fontId="0" fillId="0" borderId="0" xfId="2" applyFont="1"/>
    <xf numFmtId="4" fontId="2" fillId="0" borderId="0" xfId="0" applyNumberFormat="1" applyFont="1"/>
    <xf numFmtId="49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 wrapText="1"/>
    </xf>
    <xf numFmtId="4" fontId="2" fillId="2" borderId="0" xfId="0" applyNumberFormat="1" applyFont="1" applyFill="1" applyAlignment="1">
      <alignment horizontal="center" wrapText="1"/>
    </xf>
    <xf numFmtId="4" fontId="4" fillId="0" borderId="0" xfId="0" applyNumberFormat="1" applyFont="1" applyAlignment="1">
      <alignment horizontal="center"/>
    </xf>
    <xf numFmtId="4" fontId="0" fillId="0" borderId="0" xfId="1" applyNumberFormat="1" applyFont="1" applyAlignment="1">
      <alignment horizontal="center" wrapText="1"/>
    </xf>
    <xf numFmtId="4" fontId="0" fillId="0" borderId="0" xfId="0" applyNumberFormat="1" applyAlignment="1">
      <alignment horizontal="center"/>
    </xf>
    <xf numFmtId="4" fontId="1" fillId="0" borderId="0" xfId="1" applyNumberFormat="1" applyFont="1"/>
    <xf numFmtId="4" fontId="0" fillId="0" borderId="0" xfId="1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4" fillId="3" borderId="0" xfId="0" applyNumberFormat="1" applyFont="1" applyFill="1" applyAlignment="1">
      <alignment vertical="center"/>
    </xf>
    <xf numFmtId="0" fontId="2" fillId="3" borderId="0" xfId="0" applyFont="1" applyFill="1"/>
    <xf numFmtId="0" fontId="0" fillId="3" borderId="0" xfId="0" applyFill="1"/>
    <xf numFmtId="44" fontId="1" fillId="0" borderId="0" xfId="1" applyFont="1" applyFill="1"/>
    <xf numFmtId="44" fontId="4" fillId="0" borderId="0" xfId="1" applyFont="1" applyFill="1"/>
    <xf numFmtId="4" fontId="1" fillId="0" borderId="0" xfId="1" applyNumberFormat="1" applyFont="1" applyFill="1"/>
    <xf numFmtId="4" fontId="0" fillId="0" borderId="0" xfId="1" applyNumberFormat="1" applyFont="1" applyFill="1"/>
    <xf numFmtId="1" fontId="4" fillId="3" borderId="0" xfId="0" applyNumberFormat="1" applyFont="1" applyFill="1"/>
    <xf numFmtId="1" fontId="4" fillId="3" borderId="0" xfId="0" applyNumberFormat="1" applyFont="1" applyFill="1" applyAlignment="1">
      <alignment horizontal="righ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D1FF"/>
      <color rgb="FFFFBDFF"/>
      <color rgb="FFFFFF99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workbookViewId="0">
      <selection activeCell="G7" sqref="G7"/>
    </sheetView>
  </sheetViews>
  <sheetFormatPr defaultRowHeight="15" x14ac:dyDescent="0.25"/>
  <cols>
    <col min="1" max="1" width="22.42578125" customWidth="1"/>
    <col min="2" max="2" width="13.28515625" customWidth="1"/>
    <col min="3" max="3" width="13" customWidth="1"/>
    <col min="4" max="4" width="15.28515625" customWidth="1"/>
    <col min="5" max="5" width="17.42578125" customWidth="1"/>
    <col min="6" max="6" width="14.28515625" style="11" customWidth="1"/>
    <col min="7" max="7" width="17.5703125" style="11" customWidth="1"/>
    <col min="8" max="8" width="16.7109375" style="11" customWidth="1"/>
    <col min="9" max="9" width="6.42578125" customWidth="1"/>
    <col min="10" max="10" width="9.7109375" style="16" customWidth="1"/>
    <col min="14" max="14" width="21.140625" customWidth="1"/>
  </cols>
  <sheetData>
    <row r="1" spans="1:10" s="1" customFormat="1" ht="15.75" x14ac:dyDescent="0.25">
      <c r="A1" s="1" t="s">
        <v>81</v>
      </c>
      <c r="B1" s="2"/>
      <c r="C1" s="36"/>
      <c r="D1" s="37" t="s">
        <v>83</v>
      </c>
      <c r="E1" s="1" t="s">
        <v>84</v>
      </c>
      <c r="F1" s="27"/>
      <c r="G1" s="27"/>
      <c r="H1" s="27"/>
      <c r="J1" s="12"/>
    </row>
    <row r="2" spans="1:10" s="1" customFormat="1" ht="31.5" x14ac:dyDescent="0.25">
      <c r="B2" s="2" t="s">
        <v>76</v>
      </c>
      <c r="C2" s="2" t="s">
        <v>76</v>
      </c>
      <c r="D2" s="2" t="s">
        <v>76</v>
      </c>
      <c r="E2" s="28" t="s">
        <v>76</v>
      </c>
      <c r="F2" s="29" t="s">
        <v>78</v>
      </c>
      <c r="G2" s="29" t="s">
        <v>80</v>
      </c>
      <c r="H2" s="30" t="s">
        <v>79</v>
      </c>
      <c r="J2" s="12"/>
    </row>
    <row r="3" spans="1:10" s="3" customFormat="1" ht="30" x14ac:dyDescent="0.25">
      <c r="B3" s="6" t="s">
        <v>29</v>
      </c>
      <c r="C3" s="4" t="s">
        <v>30</v>
      </c>
      <c r="D3" s="4" t="s">
        <v>31</v>
      </c>
      <c r="E3" s="4" t="s">
        <v>77</v>
      </c>
      <c r="F3" s="31" t="s">
        <v>0</v>
      </c>
      <c r="G3" s="32">
        <v>10</v>
      </c>
      <c r="H3" s="33"/>
      <c r="I3" s="3" t="s">
        <v>1</v>
      </c>
      <c r="J3" s="13" t="s">
        <v>2</v>
      </c>
    </row>
    <row r="4" spans="1:10" x14ac:dyDescent="0.25">
      <c r="A4" t="s">
        <v>11</v>
      </c>
      <c r="B4" s="7">
        <f t="shared" ref="B4:B17" si="0">J4*9</f>
        <v>180</v>
      </c>
      <c r="C4" s="7">
        <f t="shared" ref="C4:C17" si="1">J4*11</f>
        <v>220</v>
      </c>
      <c r="D4" s="10">
        <f t="shared" ref="D4:D17" si="2">J4*20</f>
        <v>400</v>
      </c>
      <c r="E4" s="10">
        <f t="shared" ref="E4:E17" si="3">SUM(B4:D4)</f>
        <v>800</v>
      </c>
      <c r="F4" s="34">
        <f>Monthly!N3-G4</f>
        <v>800</v>
      </c>
      <c r="G4" s="35">
        <v>100</v>
      </c>
      <c r="H4" s="11">
        <f t="shared" ref="H4:H17" si="4">+F4+G4</f>
        <v>900</v>
      </c>
      <c r="I4" s="8">
        <f t="shared" ref="I4:I16" si="5">F4/E4</f>
        <v>1</v>
      </c>
      <c r="J4" s="14">
        <v>20</v>
      </c>
    </row>
    <row r="5" spans="1:10" x14ac:dyDescent="0.25">
      <c r="A5" t="s">
        <v>3</v>
      </c>
      <c r="B5" s="7">
        <f t="shared" si="0"/>
        <v>900</v>
      </c>
      <c r="C5" s="7">
        <f t="shared" si="1"/>
        <v>1100</v>
      </c>
      <c r="D5" s="10">
        <f t="shared" si="2"/>
        <v>2000</v>
      </c>
      <c r="E5" s="10">
        <f t="shared" si="3"/>
        <v>4000</v>
      </c>
      <c r="F5" s="34">
        <f>Monthly!N4-G5</f>
        <v>0</v>
      </c>
      <c r="G5" s="35"/>
      <c r="H5" s="11">
        <f t="shared" si="4"/>
        <v>0</v>
      </c>
      <c r="I5" s="8">
        <f t="shared" si="5"/>
        <v>0</v>
      </c>
      <c r="J5" s="45">
        <v>100</v>
      </c>
    </row>
    <row r="6" spans="1:10" x14ac:dyDescent="0.25">
      <c r="A6" t="s">
        <v>6</v>
      </c>
      <c r="B6" s="7">
        <f t="shared" si="0"/>
        <v>819</v>
      </c>
      <c r="C6" s="7">
        <f t="shared" si="1"/>
        <v>1001</v>
      </c>
      <c r="D6" s="10">
        <f t="shared" si="2"/>
        <v>1820</v>
      </c>
      <c r="E6" s="10">
        <f t="shared" si="3"/>
        <v>3640</v>
      </c>
      <c r="F6" s="34">
        <f>Monthly!N5-G6</f>
        <v>606.6</v>
      </c>
      <c r="G6" s="35">
        <v>151.74</v>
      </c>
      <c r="H6" s="11">
        <f t="shared" si="4"/>
        <v>758.34</v>
      </c>
      <c r="I6" s="8">
        <f t="shared" si="5"/>
        <v>0.16664835164835165</v>
      </c>
      <c r="J6" s="46">
        <v>91</v>
      </c>
    </row>
    <row r="7" spans="1:10" x14ac:dyDescent="0.25">
      <c r="A7" t="s">
        <v>7</v>
      </c>
      <c r="B7" s="7">
        <f t="shared" si="0"/>
        <v>207</v>
      </c>
      <c r="C7" s="7">
        <f t="shared" si="1"/>
        <v>253</v>
      </c>
      <c r="D7" s="10">
        <f t="shared" si="2"/>
        <v>460</v>
      </c>
      <c r="E7" s="10">
        <f t="shared" si="3"/>
        <v>920</v>
      </c>
      <c r="F7" s="34">
        <f>Monthly!N6-G7</f>
        <v>0</v>
      </c>
      <c r="G7" s="35"/>
      <c r="H7" s="11">
        <f t="shared" si="4"/>
        <v>0</v>
      </c>
      <c r="I7" s="8">
        <f t="shared" si="5"/>
        <v>0</v>
      </c>
      <c r="J7" s="45">
        <v>23</v>
      </c>
    </row>
    <row r="8" spans="1:10" x14ac:dyDescent="0.25">
      <c r="A8" t="s">
        <v>4</v>
      </c>
      <c r="B8" s="7">
        <f t="shared" si="0"/>
        <v>594</v>
      </c>
      <c r="C8" s="7">
        <f t="shared" si="1"/>
        <v>726</v>
      </c>
      <c r="D8" s="10">
        <f t="shared" si="2"/>
        <v>1320</v>
      </c>
      <c r="E8" s="10">
        <f t="shared" si="3"/>
        <v>2640</v>
      </c>
      <c r="F8" s="34">
        <f>Monthly!N7-G8</f>
        <v>0</v>
      </c>
      <c r="G8" s="35"/>
      <c r="H8" s="11">
        <f t="shared" si="4"/>
        <v>0</v>
      </c>
      <c r="I8" s="8">
        <f t="shared" si="5"/>
        <v>0</v>
      </c>
      <c r="J8" s="14">
        <v>66</v>
      </c>
    </row>
    <row r="9" spans="1:10" x14ac:dyDescent="0.25">
      <c r="A9" t="s">
        <v>8</v>
      </c>
      <c r="B9" s="7">
        <f t="shared" si="0"/>
        <v>342</v>
      </c>
      <c r="C9" s="7">
        <f t="shared" si="1"/>
        <v>418</v>
      </c>
      <c r="D9" s="10">
        <f t="shared" si="2"/>
        <v>760</v>
      </c>
      <c r="E9" s="10">
        <f t="shared" si="3"/>
        <v>1520</v>
      </c>
      <c r="F9" s="34">
        <f>Monthly!N8-G9</f>
        <v>253</v>
      </c>
      <c r="G9" s="35">
        <v>63</v>
      </c>
      <c r="H9" s="11">
        <f t="shared" si="4"/>
        <v>316</v>
      </c>
      <c r="I9" s="8">
        <f t="shared" si="5"/>
        <v>0.16644736842105262</v>
      </c>
      <c r="J9" s="14">
        <v>38</v>
      </c>
    </row>
    <row r="10" spans="1:10" x14ac:dyDescent="0.25">
      <c r="A10" t="s">
        <v>12</v>
      </c>
      <c r="B10" s="7">
        <f>J10*9</f>
        <v>135</v>
      </c>
      <c r="C10" s="7">
        <f t="shared" si="1"/>
        <v>165</v>
      </c>
      <c r="D10" s="10">
        <f t="shared" si="2"/>
        <v>300</v>
      </c>
      <c r="E10" s="10">
        <f t="shared" si="3"/>
        <v>600</v>
      </c>
      <c r="F10" s="34">
        <f>Monthly!N9-G10</f>
        <v>0</v>
      </c>
      <c r="G10" s="35"/>
      <c r="H10" s="11">
        <f t="shared" si="4"/>
        <v>0</v>
      </c>
      <c r="I10" s="8">
        <f t="shared" si="5"/>
        <v>0</v>
      </c>
      <c r="J10" s="45">
        <v>15</v>
      </c>
    </row>
    <row r="11" spans="1:10" x14ac:dyDescent="0.25">
      <c r="A11" t="s">
        <v>9</v>
      </c>
      <c r="B11" s="41">
        <f t="shared" si="0"/>
        <v>1998</v>
      </c>
      <c r="C11" s="41">
        <f t="shared" si="1"/>
        <v>2442</v>
      </c>
      <c r="D11" s="42">
        <f t="shared" si="2"/>
        <v>4440</v>
      </c>
      <c r="E11" s="42">
        <f t="shared" si="3"/>
        <v>8880</v>
      </c>
      <c r="F11" s="43">
        <f>Monthly!N10-G11</f>
        <v>2220</v>
      </c>
      <c r="G11" s="44">
        <v>555</v>
      </c>
      <c r="H11" s="11">
        <f t="shared" si="4"/>
        <v>2775</v>
      </c>
      <c r="I11" s="8">
        <f t="shared" si="5"/>
        <v>0.25</v>
      </c>
      <c r="J11" s="38">
        <v>222</v>
      </c>
    </row>
    <row r="12" spans="1:10" x14ac:dyDescent="0.25">
      <c r="A12" t="s">
        <v>13</v>
      </c>
      <c r="B12" s="7">
        <f t="shared" si="0"/>
        <v>369</v>
      </c>
      <c r="C12" s="7">
        <f t="shared" si="1"/>
        <v>451</v>
      </c>
      <c r="D12" s="10">
        <f t="shared" si="2"/>
        <v>820</v>
      </c>
      <c r="E12" s="10">
        <f t="shared" si="3"/>
        <v>1640</v>
      </c>
      <c r="F12" s="34">
        <f>Monthly!N11-G12</f>
        <v>0</v>
      </c>
      <c r="G12" s="35"/>
      <c r="H12" s="11">
        <f t="shared" si="4"/>
        <v>0</v>
      </c>
      <c r="I12" s="8">
        <f t="shared" si="5"/>
        <v>0</v>
      </c>
      <c r="J12" s="45">
        <v>41</v>
      </c>
    </row>
    <row r="13" spans="1:10" x14ac:dyDescent="0.25">
      <c r="A13" t="s">
        <v>5</v>
      </c>
      <c r="B13" s="41">
        <f t="shared" si="0"/>
        <v>882</v>
      </c>
      <c r="C13" s="41">
        <f t="shared" si="1"/>
        <v>1078</v>
      </c>
      <c r="D13" s="42">
        <f t="shared" si="2"/>
        <v>1960</v>
      </c>
      <c r="E13" s="42">
        <f t="shared" si="3"/>
        <v>3920</v>
      </c>
      <c r="F13" s="43">
        <f>Monthly!N12-G13</f>
        <v>0</v>
      </c>
      <c r="G13" s="44"/>
      <c r="H13" s="11">
        <f t="shared" si="4"/>
        <v>0</v>
      </c>
      <c r="I13" s="8">
        <f t="shared" si="5"/>
        <v>0</v>
      </c>
      <c r="J13" s="45">
        <v>98</v>
      </c>
    </row>
    <row r="14" spans="1:10" x14ac:dyDescent="0.25">
      <c r="A14" t="s">
        <v>14</v>
      </c>
      <c r="B14" s="7">
        <f t="shared" si="0"/>
        <v>63</v>
      </c>
      <c r="C14" s="7">
        <f t="shared" si="1"/>
        <v>77</v>
      </c>
      <c r="D14" s="10">
        <f t="shared" si="2"/>
        <v>140</v>
      </c>
      <c r="E14" s="10">
        <f t="shared" si="3"/>
        <v>280</v>
      </c>
      <c r="F14" s="34">
        <f>Monthly!N13-G14</f>
        <v>0</v>
      </c>
      <c r="G14" s="35"/>
      <c r="H14" s="11">
        <f t="shared" si="4"/>
        <v>0</v>
      </c>
      <c r="I14" s="8">
        <f t="shared" si="5"/>
        <v>0</v>
      </c>
      <c r="J14" s="14">
        <v>7</v>
      </c>
    </row>
    <row r="15" spans="1:10" x14ac:dyDescent="0.25">
      <c r="A15" t="s">
        <v>10</v>
      </c>
      <c r="B15" s="7">
        <f t="shared" si="0"/>
        <v>270</v>
      </c>
      <c r="C15" s="7">
        <f t="shared" si="1"/>
        <v>330</v>
      </c>
      <c r="D15" s="10">
        <f t="shared" si="2"/>
        <v>600</v>
      </c>
      <c r="E15" s="10">
        <f t="shared" si="3"/>
        <v>1200</v>
      </c>
      <c r="F15" s="34">
        <f>Monthly!N14-G15</f>
        <v>312</v>
      </c>
      <c r="G15" s="35"/>
      <c r="H15" s="11">
        <f t="shared" si="4"/>
        <v>312</v>
      </c>
      <c r="I15" s="8">
        <f t="shared" si="5"/>
        <v>0.26</v>
      </c>
      <c r="J15" s="14">
        <v>30</v>
      </c>
    </row>
    <row r="16" spans="1:10" x14ac:dyDescent="0.25">
      <c r="A16" t="s">
        <v>33</v>
      </c>
      <c r="B16" s="7">
        <f t="shared" si="0"/>
        <v>108</v>
      </c>
      <c r="C16" s="7">
        <f t="shared" si="1"/>
        <v>132</v>
      </c>
      <c r="D16" s="10">
        <f t="shared" si="2"/>
        <v>240</v>
      </c>
      <c r="E16" s="10">
        <f t="shared" si="3"/>
        <v>480</v>
      </c>
      <c r="F16" s="34">
        <f>Monthly!N15-G16</f>
        <v>0</v>
      </c>
      <c r="G16" s="35"/>
      <c r="H16" s="11">
        <f t="shared" si="4"/>
        <v>0</v>
      </c>
      <c r="I16" s="8">
        <f t="shared" si="5"/>
        <v>0</v>
      </c>
      <c r="J16" s="14">
        <v>12</v>
      </c>
    </row>
    <row r="17" spans="1:10" x14ac:dyDescent="0.25">
      <c r="A17" t="s">
        <v>32</v>
      </c>
      <c r="B17" s="7">
        <f t="shared" si="0"/>
        <v>0</v>
      </c>
      <c r="C17" s="7">
        <f t="shared" si="1"/>
        <v>0</v>
      </c>
      <c r="D17" s="7">
        <f t="shared" si="2"/>
        <v>0</v>
      </c>
      <c r="E17" s="10">
        <f t="shared" si="3"/>
        <v>0</v>
      </c>
      <c r="F17" s="34">
        <f>Monthly!N16-G17</f>
        <v>0</v>
      </c>
      <c r="G17" s="35"/>
      <c r="H17" s="11">
        <f t="shared" si="4"/>
        <v>0</v>
      </c>
      <c r="I17" s="8"/>
      <c r="J17" s="14"/>
    </row>
    <row r="18" spans="1:10" x14ac:dyDescent="0.25">
      <c r="B18" s="7"/>
      <c r="C18" s="7"/>
      <c r="D18" s="7"/>
      <c r="E18" s="7"/>
      <c r="F18" s="34"/>
      <c r="G18" s="35"/>
      <c r="I18" s="9"/>
      <c r="J18" s="14"/>
    </row>
    <row r="19" spans="1:10" x14ac:dyDescent="0.25">
      <c r="A19" t="s">
        <v>15</v>
      </c>
      <c r="B19" s="7">
        <f t="shared" ref="B19:F19" si="6">SUM(B4:B17)</f>
        <v>6867</v>
      </c>
      <c r="C19" s="7">
        <f t="shared" si="6"/>
        <v>8393</v>
      </c>
      <c r="D19" s="7">
        <f t="shared" si="6"/>
        <v>15260</v>
      </c>
      <c r="E19" s="7">
        <f t="shared" si="6"/>
        <v>30520</v>
      </c>
      <c r="F19" s="34">
        <f t="shared" si="6"/>
        <v>4191.6000000000004</v>
      </c>
      <c r="G19" s="34">
        <f t="shared" ref="G19" si="7">SUM(G4:G17)</f>
        <v>869.74</v>
      </c>
      <c r="H19" s="11">
        <f>+F19+G19</f>
        <v>5061.34</v>
      </c>
      <c r="I19" s="9"/>
      <c r="J19" s="15">
        <f>SUM(J4:J18)</f>
        <v>763</v>
      </c>
    </row>
    <row r="20" spans="1:10" x14ac:dyDescent="0.25">
      <c r="B20" s="5"/>
      <c r="C20" s="5"/>
      <c r="D20" s="5"/>
      <c r="E20" s="5"/>
      <c r="F20" s="35"/>
    </row>
    <row r="22" spans="1:10" ht="15.75" x14ac:dyDescent="0.25">
      <c r="A22" s="39" t="s">
        <v>82</v>
      </c>
      <c r="B22" s="40"/>
    </row>
    <row r="26" spans="1:10" x14ac:dyDescent="0.25">
      <c r="A26" t="s">
        <v>34</v>
      </c>
      <c r="C26">
        <v>305590</v>
      </c>
      <c r="D26">
        <v>305690</v>
      </c>
      <c r="G26">
        <v>306522</v>
      </c>
    </row>
  </sheetData>
  <sortState xmlns:xlrd2="http://schemas.microsoft.com/office/spreadsheetml/2017/richdata2" ref="A3:I15">
    <sortCondition ref="A3:A15"/>
  </sortState>
  <printOptions gridLines="1"/>
  <pageMargins left="0.7" right="0.7" top="0.75" bottom="0.75" header="0.3" footer="0.3"/>
  <pageSetup scale="83" orientation="landscape" r:id="rId1"/>
  <ignoredErrors>
    <ignoredError sqref="G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zoomScaleNormal="100" workbookViewId="0">
      <selection activeCell="C11" sqref="C11"/>
    </sheetView>
  </sheetViews>
  <sheetFormatPr defaultRowHeight="15" x14ac:dyDescent="0.25"/>
  <cols>
    <col min="1" max="1" width="23" customWidth="1"/>
    <col min="2" max="3" width="9.140625" style="11"/>
    <col min="4" max="4" width="10.140625" style="11" bestFit="1" customWidth="1"/>
    <col min="5" max="15" width="9.140625" style="11"/>
  </cols>
  <sheetData>
    <row r="1" spans="1:14" x14ac:dyDescent="0.25">
      <c r="B1" s="11" t="s">
        <v>27</v>
      </c>
      <c r="C1" s="11" t="s">
        <v>16</v>
      </c>
      <c r="D1" s="11" t="s">
        <v>17</v>
      </c>
      <c r="E1" s="11" t="s">
        <v>18</v>
      </c>
      <c r="F1" s="11" t="s">
        <v>19</v>
      </c>
      <c r="G1" s="11" t="s">
        <v>20</v>
      </c>
      <c r="H1" s="11" t="s">
        <v>21</v>
      </c>
      <c r="I1" s="11" t="s">
        <v>22</v>
      </c>
      <c r="J1" s="11" t="s">
        <v>23</v>
      </c>
      <c r="K1" s="11" t="s">
        <v>24</v>
      </c>
      <c r="L1" s="11" t="s">
        <v>25</v>
      </c>
      <c r="M1" s="11" t="s">
        <v>26</v>
      </c>
      <c r="N1" s="11" t="s">
        <v>28</v>
      </c>
    </row>
    <row r="3" spans="1:14" x14ac:dyDescent="0.25">
      <c r="A3" t="s">
        <v>11</v>
      </c>
      <c r="C3" s="11">
        <v>900</v>
      </c>
      <c r="N3" s="11">
        <f>SUM(B3:M3)</f>
        <v>900</v>
      </c>
    </row>
    <row r="4" spans="1:14" x14ac:dyDescent="0.25">
      <c r="A4" t="s">
        <v>3</v>
      </c>
      <c r="N4" s="11">
        <f>SUM(B4:M4)</f>
        <v>0</v>
      </c>
    </row>
    <row r="5" spans="1:14" x14ac:dyDescent="0.25">
      <c r="A5" t="s">
        <v>6</v>
      </c>
      <c r="B5" s="11">
        <v>379.17</v>
      </c>
      <c r="C5" s="11">
        <v>379.17</v>
      </c>
      <c r="N5" s="11">
        <f t="shared" ref="N5:N16" si="0">SUM(B5:M5)</f>
        <v>758.34</v>
      </c>
    </row>
    <row r="6" spans="1:14" x14ac:dyDescent="0.25">
      <c r="A6" t="s">
        <v>7</v>
      </c>
      <c r="N6" s="11">
        <f t="shared" si="0"/>
        <v>0</v>
      </c>
    </row>
    <row r="7" spans="1:14" x14ac:dyDescent="0.25">
      <c r="A7" t="s">
        <v>4</v>
      </c>
      <c r="N7" s="11">
        <f t="shared" si="0"/>
        <v>0</v>
      </c>
    </row>
    <row r="8" spans="1:14" x14ac:dyDescent="0.25">
      <c r="A8" t="s">
        <v>8</v>
      </c>
      <c r="B8" s="11">
        <v>158</v>
      </c>
      <c r="C8" s="11">
        <v>158</v>
      </c>
      <c r="N8" s="11">
        <f t="shared" si="0"/>
        <v>316</v>
      </c>
    </row>
    <row r="9" spans="1:14" x14ac:dyDescent="0.25">
      <c r="A9" t="s">
        <v>12</v>
      </c>
      <c r="N9" s="11">
        <f t="shared" si="0"/>
        <v>0</v>
      </c>
    </row>
    <row r="10" spans="1:14" x14ac:dyDescent="0.25">
      <c r="A10" t="s">
        <v>9</v>
      </c>
      <c r="C10" s="11">
        <v>2775</v>
      </c>
      <c r="N10" s="11">
        <f t="shared" si="0"/>
        <v>2775</v>
      </c>
    </row>
    <row r="11" spans="1:14" x14ac:dyDescent="0.25">
      <c r="A11" t="s">
        <v>13</v>
      </c>
      <c r="N11" s="11">
        <f t="shared" si="0"/>
        <v>0</v>
      </c>
    </row>
    <row r="12" spans="1:14" x14ac:dyDescent="0.25">
      <c r="A12" t="s">
        <v>5</v>
      </c>
      <c r="N12" s="11">
        <f t="shared" si="0"/>
        <v>0</v>
      </c>
    </row>
    <row r="13" spans="1:14" x14ac:dyDescent="0.25">
      <c r="A13" t="s">
        <v>14</v>
      </c>
      <c r="N13" s="11">
        <f t="shared" si="0"/>
        <v>0</v>
      </c>
    </row>
    <row r="14" spans="1:14" x14ac:dyDescent="0.25">
      <c r="A14" t="s">
        <v>10</v>
      </c>
      <c r="B14" s="11">
        <v>312</v>
      </c>
      <c r="N14" s="11">
        <f t="shared" si="0"/>
        <v>312</v>
      </c>
    </row>
    <row r="15" spans="1:14" x14ac:dyDescent="0.25">
      <c r="A15" t="s">
        <v>35</v>
      </c>
      <c r="N15" s="11">
        <f t="shared" si="0"/>
        <v>0</v>
      </c>
    </row>
    <row r="16" spans="1:14" x14ac:dyDescent="0.25">
      <c r="A16" t="s">
        <v>32</v>
      </c>
      <c r="N16" s="11">
        <f t="shared" si="0"/>
        <v>0</v>
      </c>
    </row>
    <row r="18" spans="1:14" x14ac:dyDescent="0.25">
      <c r="A18" t="s">
        <v>28</v>
      </c>
      <c r="B18" s="11">
        <f>SUM(B3:B16)</f>
        <v>849.17000000000007</v>
      </c>
      <c r="C18" s="11">
        <f t="shared" ref="C18:N18" si="1">SUM(C3:C16)</f>
        <v>4212.17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1">
        <f t="shared" si="1"/>
        <v>0</v>
      </c>
      <c r="J18" s="11">
        <f t="shared" si="1"/>
        <v>0</v>
      </c>
      <c r="K18" s="11">
        <f t="shared" si="1"/>
        <v>0</v>
      </c>
      <c r="L18" s="11">
        <f t="shared" si="1"/>
        <v>0</v>
      </c>
      <c r="M18" s="11">
        <f t="shared" si="1"/>
        <v>0</v>
      </c>
      <c r="N18" s="11">
        <f t="shared" si="1"/>
        <v>5061.34</v>
      </c>
    </row>
  </sheetData>
  <printOptions gridLines="1"/>
  <pageMargins left="0.7" right="0.7" top="0.75" bottom="0.75" header="0.3" footer="0.3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"/>
  <sheetViews>
    <sheetView workbookViewId="0">
      <selection activeCell="D21" sqref="D21"/>
    </sheetView>
  </sheetViews>
  <sheetFormatPr defaultRowHeight="15" x14ac:dyDescent="0.25"/>
  <cols>
    <col min="1" max="1" width="11.7109375" customWidth="1"/>
    <col min="2" max="2" width="28" customWidth="1"/>
    <col min="3" max="4" width="11.7109375" customWidth="1"/>
  </cols>
  <sheetData>
    <row r="1" spans="1:4" x14ac:dyDescent="0.25">
      <c r="A1" s="17"/>
      <c r="B1" s="17"/>
      <c r="C1" s="18"/>
      <c r="D1" s="18"/>
    </row>
    <row r="2" spans="1:4" x14ac:dyDescent="0.25">
      <c r="A2" s="17"/>
      <c r="B2" s="17"/>
      <c r="C2" s="18"/>
      <c r="D2" s="18"/>
    </row>
    <row r="3" spans="1:4" x14ac:dyDescent="0.25">
      <c r="A3" s="17"/>
      <c r="B3" s="17"/>
      <c r="C3" s="18"/>
      <c r="D3" s="18"/>
    </row>
    <row r="4" spans="1:4" x14ac:dyDescent="0.25">
      <c r="A4" s="19" t="s">
        <v>36</v>
      </c>
      <c r="B4" s="19" t="s">
        <v>37</v>
      </c>
      <c r="C4" s="20" t="s">
        <v>38</v>
      </c>
      <c r="D4" s="20" t="s">
        <v>39</v>
      </c>
    </row>
    <row r="5" spans="1:4" x14ac:dyDescent="0.25">
      <c r="A5" s="17" t="s">
        <v>40</v>
      </c>
      <c r="B5" s="17" t="s">
        <v>41</v>
      </c>
      <c r="C5" s="18"/>
      <c r="D5" s="18">
        <v>1154.3</v>
      </c>
    </row>
    <row r="6" spans="1:4" x14ac:dyDescent="0.25">
      <c r="A6" s="17" t="s">
        <v>42</v>
      </c>
      <c r="B6" s="17" t="s">
        <v>43</v>
      </c>
      <c r="C6" s="18"/>
      <c r="D6" s="18">
        <v>2094.5500000000002</v>
      </c>
    </row>
    <row r="7" spans="1:4" x14ac:dyDescent="0.25">
      <c r="A7" s="17" t="s">
        <v>44</v>
      </c>
      <c r="B7" s="17" t="s">
        <v>45</v>
      </c>
      <c r="C7" s="18"/>
      <c r="D7" s="18">
        <v>869.74</v>
      </c>
    </row>
    <row r="8" spans="1:4" x14ac:dyDescent="0.25">
      <c r="A8" s="17" t="s">
        <v>46</v>
      </c>
      <c r="B8" s="17" t="s">
        <v>47</v>
      </c>
      <c r="C8" s="18"/>
      <c r="D8" s="18">
        <v>180</v>
      </c>
    </row>
    <row r="9" spans="1:4" x14ac:dyDescent="0.25">
      <c r="A9" s="17" t="s">
        <v>48</v>
      </c>
      <c r="B9" s="17" t="s">
        <v>49</v>
      </c>
      <c r="C9" s="18"/>
      <c r="D9" s="18"/>
    </row>
    <row r="10" spans="1:4" x14ac:dyDescent="0.25">
      <c r="A10" s="17" t="s">
        <v>50</v>
      </c>
      <c r="B10" s="17" t="s">
        <v>51</v>
      </c>
      <c r="C10" s="18"/>
      <c r="D10" s="18">
        <v>136.5</v>
      </c>
    </row>
    <row r="11" spans="1:4" x14ac:dyDescent="0.25">
      <c r="A11" s="17" t="s">
        <v>52</v>
      </c>
      <c r="B11" s="17" t="s">
        <v>53</v>
      </c>
      <c r="C11" s="18"/>
      <c r="D11" s="18"/>
    </row>
    <row r="12" spans="1:4" x14ac:dyDescent="0.25">
      <c r="A12" s="17" t="s">
        <v>54</v>
      </c>
      <c r="B12" s="17" t="s">
        <v>55</v>
      </c>
      <c r="C12" s="18"/>
      <c r="D12" s="18"/>
    </row>
    <row r="13" spans="1:4" x14ac:dyDescent="0.25">
      <c r="A13" s="17" t="s">
        <v>56</v>
      </c>
      <c r="B13" s="17" t="s">
        <v>57</v>
      </c>
      <c r="C13" s="18"/>
      <c r="D13" s="18">
        <v>57</v>
      </c>
    </row>
    <row r="14" spans="1:4" x14ac:dyDescent="0.25">
      <c r="A14" s="17" t="s">
        <v>58</v>
      </c>
      <c r="B14" s="17" t="s">
        <v>59</v>
      </c>
      <c r="C14" s="18"/>
      <c r="D14" s="18"/>
    </row>
    <row r="15" spans="1:4" x14ac:dyDescent="0.25">
      <c r="A15" s="17" t="s">
        <v>60</v>
      </c>
      <c r="B15" s="17" t="s">
        <v>61</v>
      </c>
      <c r="C15" s="18"/>
      <c r="D15" s="18">
        <v>499.5</v>
      </c>
    </row>
    <row r="16" spans="1:4" x14ac:dyDescent="0.25">
      <c r="A16" s="17" t="s">
        <v>62</v>
      </c>
      <c r="B16" s="17" t="s">
        <v>63</v>
      </c>
      <c r="C16" s="18"/>
      <c r="D16" s="18"/>
    </row>
    <row r="17" spans="1:4" x14ac:dyDescent="0.25">
      <c r="A17" s="17" t="s">
        <v>64</v>
      </c>
      <c r="B17" s="17" t="s">
        <v>65</v>
      </c>
      <c r="C17" s="18"/>
      <c r="D17" s="18"/>
    </row>
    <row r="18" spans="1:4" x14ac:dyDescent="0.25">
      <c r="A18" s="17" t="s">
        <v>66</v>
      </c>
      <c r="B18" s="17" t="s">
        <v>67</v>
      </c>
      <c r="C18" s="18"/>
      <c r="D18" s="18">
        <v>69.75</v>
      </c>
    </row>
    <row r="19" spans="1:4" x14ac:dyDescent="0.25">
      <c r="A19" s="17" t="s">
        <v>68</v>
      </c>
      <c r="B19" s="17" t="s">
        <v>69</v>
      </c>
      <c r="C19" s="18"/>
      <c r="D19" s="18"/>
    </row>
    <row r="20" spans="1:4" x14ac:dyDescent="0.25">
      <c r="A20" s="17" t="s">
        <v>70</v>
      </c>
      <c r="B20" s="17" t="s">
        <v>71</v>
      </c>
      <c r="C20" s="18"/>
      <c r="D20" s="18"/>
    </row>
    <row r="21" spans="1:4" x14ac:dyDescent="0.25">
      <c r="C21" s="21"/>
      <c r="D21" s="21"/>
    </row>
    <row r="22" spans="1:4" ht="15.75" thickBot="1" x14ac:dyDescent="0.3">
      <c r="A22" s="22" t="s">
        <v>72</v>
      </c>
      <c r="B22" s="22" t="s">
        <v>73</v>
      </c>
      <c r="C22" s="23">
        <f>SUBTOTAL(9, C5:C21)</f>
        <v>0</v>
      </c>
      <c r="D22" s="23">
        <f>SUBTOTAL(9, D5:D21)</f>
        <v>5061.34</v>
      </c>
    </row>
    <row r="23" spans="1:4" ht="16.5" thickTop="1" thickBot="1" x14ac:dyDescent="0.3">
      <c r="A23" s="24"/>
      <c r="B23" s="24"/>
      <c r="C23" s="25"/>
      <c r="D23" s="25"/>
    </row>
    <row r="24" spans="1:4" x14ac:dyDescent="0.25">
      <c r="A24" s="17"/>
      <c r="B24" s="17"/>
      <c r="C24" s="18"/>
      <c r="D24" s="18"/>
    </row>
    <row r="25" spans="1:4" x14ac:dyDescent="0.25">
      <c r="A25" s="17"/>
      <c r="B25" s="17"/>
      <c r="C25" s="18"/>
      <c r="D25" s="18"/>
    </row>
    <row r="28" spans="1:4" x14ac:dyDescent="0.25">
      <c r="A28" t="s">
        <v>74</v>
      </c>
      <c r="D28" s="26">
        <v>19520</v>
      </c>
    </row>
    <row r="29" spans="1:4" x14ac:dyDescent="0.25">
      <c r="A29" t="s">
        <v>75</v>
      </c>
      <c r="D29" s="26">
        <v>10870.2</v>
      </c>
    </row>
    <row r="30" spans="1:4" x14ac:dyDescent="0.25">
      <c r="D30" s="26"/>
    </row>
  </sheetData>
  <printOptions gridLines="1"/>
  <pageMargins left="0.7" right="0.7" top="0.75" bottom="0.75" header="0.3" footer="0.3"/>
  <pageSetup orientation="portrait" r:id="rId1"/>
  <ignoredErrors>
    <ignoredError sqref="A5:A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2025</vt:lpstr>
      <vt:lpstr>Monthly</vt:lpstr>
      <vt:lpstr>support</vt:lpstr>
      <vt:lpstr>'2025'!Print_Area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Cranford</dc:creator>
  <cp:lastModifiedBy>Kate Seel</cp:lastModifiedBy>
  <cp:lastPrinted>2025-03-05T17:19:25Z</cp:lastPrinted>
  <dcterms:created xsi:type="dcterms:W3CDTF">2018-03-22T16:26:54Z</dcterms:created>
  <dcterms:modified xsi:type="dcterms:W3CDTF">2025-04-08T20:02:02Z</dcterms:modified>
</cp:coreProperties>
</file>